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 activeTab="1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38" i="2"/>
  <c r="H37"/>
  <c r="H34"/>
  <c r="H33"/>
  <c r="H30"/>
  <c r="H29"/>
  <c r="H28"/>
  <c r="H25"/>
  <c r="H24"/>
  <c r="H23"/>
  <c r="H21"/>
  <c r="H20"/>
  <c r="H19"/>
  <c r="H17"/>
  <c r="H16"/>
  <c r="H15"/>
  <c r="H12"/>
  <c r="H11"/>
  <c r="H10"/>
  <c r="H8"/>
  <c r="H7"/>
  <c r="H6"/>
  <c r="H4"/>
  <c r="H3"/>
  <c r="H2"/>
  <c r="G38" l="1"/>
  <c r="G37"/>
  <c r="G34"/>
  <c r="G33"/>
  <c r="G30"/>
  <c r="G29"/>
  <c r="G28"/>
  <c r="F38"/>
  <c r="F37"/>
  <c r="F34"/>
  <c r="F33"/>
  <c r="F30"/>
  <c r="F29"/>
  <c r="F28"/>
  <c r="E38"/>
  <c r="E37"/>
  <c r="E34"/>
  <c r="E33"/>
  <c r="E30"/>
  <c r="E29"/>
  <c r="E28"/>
  <c r="G25"/>
  <c r="G24"/>
  <c r="G23"/>
  <c r="G21"/>
  <c r="G20"/>
  <c r="G19"/>
  <c r="G17"/>
  <c r="G16"/>
  <c r="G15"/>
  <c r="F16"/>
  <c r="F17"/>
  <c r="F19"/>
  <c r="F20"/>
  <c r="F21"/>
  <c r="F23"/>
  <c r="F24"/>
  <c r="F25"/>
  <c r="F15"/>
  <c r="E25"/>
  <c r="E24"/>
  <c r="E23"/>
  <c r="E21"/>
  <c r="E20"/>
  <c r="E19"/>
  <c r="E17"/>
  <c r="E16"/>
  <c r="E15"/>
  <c r="G3"/>
  <c r="G4"/>
  <c r="G6"/>
  <c r="G7"/>
  <c r="G8"/>
  <c r="G10"/>
  <c r="G11"/>
  <c r="G12"/>
  <c r="G2"/>
  <c r="F3"/>
  <c r="F4"/>
  <c r="F6"/>
  <c r="F7"/>
  <c r="F8"/>
  <c r="F10"/>
  <c r="F11"/>
  <c r="F12"/>
  <c r="F2"/>
  <c r="E3"/>
  <c r="E4"/>
  <c r="E6"/>
  <c r="E7"/>
  <c r="E8"/>
  <c r="E10"/>
  <c r="E11"/>
  <c r="E12"/>
  <c r="E2"/>
  <c r="D29"/>
  <c r="D30"/>
  <c r="D33"/>
  <c r="D34"/>
  <c r="D37"/>
  <c r="D38"/>
  <c r="D28"/>
  <c r="D16"/>
  <c r="D17"/>
  <c r="D19"/>
  <c r="D20"/>
  <c r="D21"/>
  <c r="D23"/>
  <c r="D24"/>
  <c r="D25"/>
  <c r="D15"/>
  <c r="D3"/>
  <c r="D4"/>
  <c r="D6"/>
  <c r="D7"/>
  <c r="D8"/>
  <c r="D10"/>
  <c r="D11"/>
  <c r="D12"/>
  <c r="D2"/>
  <c r="E5" i="1" l="1"/>
  <c r="F10"/>
  <c r="E10"/>
  <c r="F5"/>
</calcChain>
</file>

<file path=xl/sharedStrings.xml><?xml version="1.0" encoding="utf-8"?>
<sst xmlns="http://schemas.openxmlformats.org/spreadsheetml/2006/main" count="44" uniqueCount="20">
  <si>
    <t>E187</t>
  </si>
  <si>
    <t>E187 + 1% Car</t>
  </si>
  <si>
    <t>E187 + 6% Car</t>
  </si>
  <si>
    <t>E187 + 6% Vik</t>
  </si>
  <si>
    <t>E239</t>
  </si>
  <si>
    <t>E239 + 1% Car</t>
  </si>
  <si>
    <t>E239 + 6% Car</t>
  </si>
  <si>
    <t>E240</t>
  </si>
  <si>
    <t>E240 + 1% Car</t>
  </si>
  <si>
    <t>E240 + 6% Car</t>
  </si>
  <si>
    <t>E187 + 1% Vik</t>
  </si>
  <si>
    <t>mass is 12.251</t>
  </si>
  <si>
    <t>Error  is 2</t>
  </si>
  <si>
    <t xml:space="preserve">E187 </t>
  </si>
  <si>
    <r>
      <t xml:space="preserve">Heating Rate, </t>
    </r>
    <r>
      <rPr>
        <sz val="12"/>
        <color theme="1"/>
        <rFont val="Calibri"/>
        <family val="2"/>
      </rPr>
      <t>β (°C/min)</t>
    </r>
  </si>
  <si>
    <r>
      <t>T</t>
    </r>
    <r>
      <rPr>
        <vertAlign val="subscript"/>
        <sz val="12"/>
        <color theme="1"/>
        <rFont val="Calibri"/>
        <family val="2"/>
        <scheme val="minor"/>
      </rPr>
      <t>max</t>
    </r>
    <r>
      <rPr>
        <sz val="12"/>
        <color theme="1"/>
        <rFont val="Calibri"/>
        <family val="2"/>
        <scheme val="minor"/>
      </rPr>
      <t xml:space="preserve"> (°C)</t>
    </r>
  </si>
  <si>
    <r>
      <t>T</t>
    </r>
    <r>
      <rPr>
        <vertAlign val="subscript"/>
        <sz val="12"/>
        <color theme="1"/>
        <rFont val="Calibri"/>
        <family val="2"/>
        <scheme val="minor"/>
      </rPr>
      <t>max</t>
    </r>
    <r>
      <rPr>
        <sz val="12"/>
        <color theme="1"/>
        <rFont val="Calibri"/>
        <family val="2"/>
        <scheme val="minor"/>
      </rPr>
      <t xml:space="preserve">  (K)</t>
    </r>
  </si>
  <si>
    <r>
      <t>1/T</t>
    </r>
    <r>
      <rPr>
        <vertAlign val="subscript"/>
        <sz val="12"/>
        <color theme="1"/>
        <rFont val="Calibri"/>
        <family val="2"/>
        <scheme val="minor"/>
      </rPr>
      <t>max</t>
    </r>
  </si>
  <si>
    <r>
      <t>1/T</t>
    </r>
    <r>
      <rPr>
        <vertAlign val="subscript"/>
        <sz val="12"/>
        <color theme="1"/>
        <rFont val="Calibri"/>
        <family val="2"/>
        <scheme val="minor"/>
      </rPr>
      <t>max</t>
    </r>
    <r>
      <rPr>
        <sz val="12"/>
        <color theme="1"/>
        <rFont val="Calibri"/>
        <family val="2"/>
        <scheme val="minor"/>
      </rPr>
      <t xml:space="preserve"> (x10</t>
    </r>
    <r>
      <rPr>
        <vertAlign val="superscript"/>
        <sz val="12"/>
        <color theme="1"/>
        <rFont val="Calibri"/>
        <family val="2"/>
        <scheme val="minor"/>
      </rPr>
      <t>3</t>
    </r>
    <r>
      <rPr>
        <sz val="12"/>
        <color theme="1"/>
        <rFont val="Calibri"/>
        <family val="2"/>
        <scheme val="minor"/>
      </rPr>
      <t>)</t>
    </r>
  </si>
  <si>
    <r>
      <t>ln (</t>
    </r>
    <r>
      <rPr>
        <sz val="12"/>
        <color theme="1"/>
        <rFont val="Calibri"/>
        <family val="2"/>
      </rPr>
      <t>β/T</t>
    </r>
    <r>
      <rPr>
        <vertAlign val="subscript"/>
        <sz val="12"/>
        <color theme="1"/>
        <rFont val="Calibri"/>
        <family val="2"/>
      </rPr>
      <t>max</t>
    </r>
    <r>
      <rPr>
        <sz val="12"/>
        <color theme="1"/>
        <rFont val="Calibri"/>
        <family val="2"/>
      </rPr>
      <t>)</t>
    </r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</si>
</sst>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</font>
    <font>
      <vertAlign val="subscript"/>
      <sz val="12"/>
      <color theme="1"/>
      <name val="Calibri"/>
      <family val="2"/>
      <scheme val="minor"/>
    </font>
    <font>
      <vertAlign val="superscript"/>
      <sz val="12"/>
      <color theme="1"/>
      <name val="Calibri"/>
      <family val="2"/>
      <scheme val="minor"/>
    </font>
    <font>
      <vertAlign val="subscript"/>
      <sz val="12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scatterChart>
        <c:scatterStyle val="lineMarker"/>
        <c:ser>
          <c:idx val="0"/>
          <c:order val="0"/>
          <c:tx>
            <c:strRef>
              <c:f>Sheet2!$H$1</c:f>
              <c:strCache>
                <c:ptCount val="1"/>
                <c:pt idx="0">
                  <c:v>1/Tmax (x103)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Sheet2!$G$2:$G$4</c:f>
              <c:numCache>
                <c:formatCode>General</c:formatCode>
                <c:ptCount val="3"/>
                <c:pt idx="0">
                  <c:v>0.45426243885024897</c:v>
                </c:pt>
                <c:pt idx="1">
                  <c:v>0.77531183617061594</c:v>
                </c:pt>
                <c:pt idx="2">
                  <c:v>1.0902721646267215</c:v>
                </c:pt>
              </c:numCache>
            </c:numRef>
          </c:xVal>
          <c:yVal>
            <c:numRef>
              <c:f>Sheet2!$H$2:$H$4</c:f>
              <c:numCache>
                <c:formatCode>General</c:formatCode>
                <c:ptCount val="3"/>
                <c:pt idx="0">
                  <c:v>1.7567403051211965</c:v>
                </c:pt>
                <c:pt idx="1">
                  <c:v>1.6775990202821722</c:v>
                </c:pt>
                <c:pt idx="2">
                  <c:v>1.624642578632701</c:v>
                </c:pt>
              </c:numCache>
            </c:numRef>
          </c:yVal>
        </c:ser>
        <c:axId val="70452352"/>
        <c:axId val="70453888"/>
      </c:scatterChart>
      <c:valAx>
        <c:axId val="70452352"/>
        <c:scaling>
          <c:orientation val="minMax"/>
        </c:scaling>
        <c:axPos val="b"/>
        <c:numFmt formatCode="General" sourceLinked="1"/>
        <c:tickLblPos val="nextTo"/>
        <c:crossAx val="70453888"/>
        <c:crosses val="autoZero"/>
        <c:crossBetween val="midCat"/>
      </c:valAx>
      <c:valAx>
        <c:axId val="70453888"/>
        <c:scaling>
          <c:orientation val="minMax"/>
        </c:scaling>
        <c:axPos val="l"/>
        <c:majorGridlines/>
        <c:numFmt formatCode="General" sourceLinked="1"/>
        <c:tickLblPos val="nextTo"/>
        <c:crossAx val="70452352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Sheet2!$G$6:$G$8</c:f>
              <c:numCache>
                <c:formatCode>General</c:formatCode>
                <c:ptCount val="3"/>
                <c:pt idx="0">
                  <c:v>0.48383681980362564</c:v>
                </c:pt>
                <c:pt idx="1">
                  <c:v>0.77740724606995626</c:v>
                </c:pt>
                <c:pt idx="2">
                  <c:v>1.0585421751049122</c:v>
                </c:pt>
              </c:numCache>
            </c:numRef>
          </c:xVal>
          <c:yVal>
            <c:numRef>
              <c:f>Sheet2!$H$6:$H$8</c:f>
              <c:numCache>
                <c:formatCode>General</c:formatCode>
                <c:ptCount val="3"/>
                <c:pt idx="0">
                  <c:v>1.6410929679166326</c:v>
                </c:pt>
                <c:pt idx="1">
                  <c:v>1.6695243358214813</c:v>
                </c:pt>
                <c:pt idx="2">
                  <c:v>1.7477842465214724</c:v>
                </c:pt>
              </c:numCache>
            </c:numRef>
          </c:yVal>
        </c:ser>
        <c:axId val="70466560"/>
        <c:axId val="70468352"/>
      </c:scatterChart>
      <c:valAx>
        <c:axId val="70466560"/>
        <c:scaling>
          <c:orientation val="minMax"/>
        </c:scaling>
        <c:axPos val="b"/>
        <c:numFmt formatCode="General" sourceLinked="1"/>
        <c:tickLblPos val="nextTo"/>
        <c:crossAx val="70468352"/>
        <c:crosses val="autoZero"/>
        <c:crossBetween val="midCat"/>
      </c:valAx>
      <c:valAx>
        <c:axId val="70468352"/>
        <c:scaling>
          <c:orientation val="minMax"/>
        </c:scaling>
        <c:axPos val="l"/>
        <c:majorGridlines/>
        <c:numFmt formatCode="General" sourceLinked="1"/>
        <c:tickLblPos val="nextTo"/>
        <c:crossAx val="70466560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yVal>
            <c:numRef>
              <c:f>Sheet2!$H$10:$H$12</c:f>
              <c:numCache>
                <c:formatCode>General</c:formatCode>
                <c:ptCount val="3"/>
                <c:pt idx="0">
                  <c:v>1.7699115044247788</c:v>
                </c:pt>
                <c:pt idx="1">
                  <c:v>1.724896290610527</c:v>
                </c:pt>
                <c:pt idx="2">
                  <c:v>1.7237604869278627</c:v>
                </c:pt>
              </c:numCache>
            </c:numRef>
          </c:yVal>
        </c:ser>
        <c:axId val="71380992"/>
        <c:axId val="71382528"/>
      </c:scatterChart>
      <c:valAx>
        <c:axId val="71380992"/>
        <c:scaling>
          <c:orientation val="minMax"/>
        </c:scaling>
        <c:axPos val="b"/>
        <c:tickLblPos val="nextTo"/>
        <c:crossAx val="71382528"/>
        <c:crosses val="autoZero"/>
        <c:crossBetween val="midCat"/>
      </c:valAx>
      <c:valAx>
        <c:axId val="71382528"/>
        <c:scaling>
          <c:orientation val="minMax"/>
        </c:scaling>
        <c:axPos val="l"/>
        <c:majorGridlines/>
        <c:numFmt formatCode="General" sourceLinked="1"/>
        <c:tickLblPos val="nextTo"/>
        <c:crossAx val="71380992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Sheet2!$G$15:$G$17</c:f>
              <c:numCache>
                <c:formatCode>General</c:formatCode>
                <c:ptCount val="3"/>
                <c:pt idx="0">
                  <c:v>0.46234333325674876</c:v>
                </c:pt>
                <c:pt idx="1">
                  <c:v>0.77423805182881167</c:v>
                </c:pt>
                <c:pt idx="2">
                  <c:v>1.0725072355288041</c:v>
                </c:pt>
              </c:numCache>
            </c:numRef>
          </c:xVal>
          <c:yVal>
            <c:numRef>
              <c:f>Sheet2!$H$15:$H$17</c:f>
              <c:numCache>
                <c:formatCode>General</c:formatCode>
                <c:ptCount val="3"/>
                <c:pt idx="0">
                  <c:v>1.7243549619176206</c:v>
                </c:pt>
                <c:pt idx="1">
                  <c:v>1.6817519819447109</c:v>
                </c:pt>
                <c:pt idx="2">
                  <c:v>1.6924769400016924</c:v>
                </c:pt>
              </c:numCache>
            </c:numRef>
          </c:yVal>
        </c:ser>
        <c:axId val="71914240"/>
        <c:axId val="71915776"/>
      </c:scatterChart>
      <c:valAx>
        <c:axId val="71914240"/>
        <c:scaling>
          <c:orientation val="minMax"/>
        </c:scaling>
        <c:axPos val="b"/>
        <c:numFmt formatCode="General" sourceLinked="1"/>
        <c:tickLblPos val="nextTo"/>
        <c:crossAx val="71915776"/>
        <c:crosses val="autoZero"/>
        <c:crossBetween val="midCat"/>
      </c:valAx>
      <c:valAx>
        <c:axId val="71915776"/>
        <c:scaling>
          <c:orientation val="minMax"/>
        </c:scaling>
        <c:axPos val="l"/>
        <c:majorGridlines/>
        <c:numFmt formatCode="General" sourceLinked="1"/>
        <c:tickLblPos val="nextTo"/>
        <c:crossAx val="71914240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Sheet2!$G$19:$G$21</c:f>
              <c:numCache>
                <c:formatCode>General</c:formatCode>
                <c:ptCount val="3"/>
                <c:pt idx="0">
                  <c:v>0.46194849520376186</c:v>
                </c:pt>
                <c:pt idx="1">
                  <c:v>0.77423805182881167</c:v>
                </c:pt>
                <c:pt idx="2">
                  <c:v>1.0725087055931077</c:v>
                </c:pt>
              </c:numCache>
            </c:numRef>
          </c:xVal>
          <c:yVal>
            <c:numRef>
              <c:f>Sheet2!$H$19:$H$21</c:f>
              <c:numCache>
                <c:formatCode>General</c:formatCode>
                <c:ptCount val="3"/>
                <c:pt idx="0">
                  <c:v>1.7259233690024163</c:v>
                </c:pt>
                <c:pt idx="1">
                  <c:v>1.6817519819447109</c:v>
                </c:pt>
                <c:pt idx="2">
                  <c:v>1.6924712110646998</c:v>
                </c:pt>
              </c:numCache>
            </c:numRef>
          </c:yVal>
        </c:ser>
        <c:axId val="71955968"/>
        <c:axId val="71957504"/>
      </c:scatterChart>
      <c:valAx>
        <c:axId val="71955968"/>
        <c:scaling>
          <c:orientation val="minMax"/>
        </c:scaling>
        <c:axPos val="b"/>
        <c:numFmt formatCode="General" sourceLinked="1"/>
        <c:tickLblPos val="nextTo"/>
        <c:crossAx val="71957504"/>
        <c:crosses val="autoZero"/>
        <c:crossBetween val="midCat"/>
      </c:valAx>
      <c:valAx>
        <c:axId val="71957504"/>
        <c:scaling>
          <c:orientation val="minMax"/>
        </c:scaling>
        <c:axPos val="l"/>
        <c:majorGridlines/>
        <c:numFmt formatCode="General" sourceLinked="1"/>
        <c:tickLblPos val="nextTo"/>
        <c:crossAx val="71955968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Sheet2!$G$23:$G$25</c:f>
              <c:numCache>
                <c:formatCode>General</c:formatCode>
                <c:ptCount val="3"/>
                <c:pt idx="0">
                  <c:v>0.45002574344270274</c:v>
                </c:pt>
                <c:pt idx="1">
                  <c:v>0.75267829436898626</c:v>
                </c:pt>
                <c:pt idx="2">
                  <c:v>1.0906107078284066</c:v>
                </c:pt>
              </c:numCache>
            </c:numRef>
          </c:xVal>
          <c:yVal>
            <c:numRef>
              <c:f>Sheet2!$H$23:$H$25</c:f>
              <c:numCache>
                <c:formatCode>General</c:formatCode>
                <c:ptCount val="3"/>
                <c:pt idx="0">
                  <c:v>1.7739617888630679</c:v>
                </c:pt>
                <c:pt idx="1">
                  <c:v>1.7673465059559579</c:v>
                </c:pt>
                <c:pt idx="2">
                  <c:v>1.6233766233766236</c:v>
                </c:pt>
              </c:numCache>
            </c:numRef>
          </c:yVal>
        </c:ser>
        <c:axId val="72042752"/>
        <c:axId val="72093696"/>
      </c:scatterChart>
      <c:valAx>
        <c:axId val="72042752"/>
        <c:scaling>
          <c:orientation val="minMax"/>
        </c:scaling>
        <c:axPos val="b"/>
        <c:numFmt formatCode="General" sourceLinked="1"/>
        <c:tickLblPos val="nextTo"/>
        <c:crossAx val="72093696"/>
        <c:crosses val="autoZero"/>
        <c:crossBetween val="midCat"/>
      </c:valAx>
      <c:valAx>
        <c:axId val="72093696"/>
        <c:scaling>
          <c:orientation val="minMax"/>
        </c:scaling>
        <c:axPos val="l"/>
        <c:majorGridlines/>
        <c:numFmt formatCode="General" sourceLinked="1"/>
        <c:tickLblPos val="nextTo"/>
        <c:crossAx val="72042752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Sheet2!$G$28:$G$31</c:f>
              <c:numCache>
                <c:formatCode>General</c:formatCode>
                <c:ptCount val="4"/>
                <c:pt idx="0">
                  <c:v>0.46630697428221396</c:v>
                </c:pt>
                <c:pt idx="1">
                  <c:v>0.77735431308420877</c:v>
                </c:pt>
                <c:pt idx="2">
                  <c:v>1.0802945071431473</c:v>
                </c:pt>
              </c:numCache>
            </c:numRef>
          </c:xVal>
          <c:yVal>
            <c:numRef>
              <c:f>Sheet2!$H$28:$H$31</c:f>
              <c:numCache>
                <c:formatCode>General</c:formatCode>
                <c:ptCount val="4"/>
                <c:pt idx="0">
                  <c:v>1.7086890254321274</c:v>
                </c:pt>
                <c:pt idx="1">
                  <c:v>1.6697278343629989</c:v>
                </c:pt>
                <c:pt idx="2">
                  <c:v>1.6623998404096154</c:v>
                </c:pt>
              </c:numCache>
            </c:numRef>
          </c:yVal>
        </c:ser>
        <c:axId val="72155136"/>
        <c:axId val="72156672"/>
      </c:scatterChart>
      <c:valAx>
        <c:axId val="72155136"/>
        <c:scaling>
          <c:orientation val="minMax"/>
        </c:scaling>
        <c:axPos val="b"/>
        <c:numFmt formatCode="General" sourceLinked="1"/>
        <c:tickLblPos val="nextTo"/>
        <c:crossAx val="72156672"/>
        <c:crosses val="autoZero"/>
        <c:crossBetween val="midCat"/>
      </c:valAx>
      <c:valAx>
        <c:axId val="72156672"/>
        <c:scaling>
          <c:orientation val="minMax"/>
        </c:scaling>
        <c:axPos val="l"/>
        <c:majorGridlines/>
        <c:numFmt formatCode="General" sourceLinked="1"/>
        <c:tickLblPos val="nextTo"/>
        <c:crossAx val="7215513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Sheet2!$G$33:$H$33</c:f>
              <c:numCache>
                <c:formatCode>General</c:formatCode>
                <c:ptCount val="2"/>
                <c:pt idx="0">
                  <c:v>0.77190335012586297</c:v>
                </c:pt>
                <c:pt idx="1">
                  <c:v>1.690817171939198</c:v>
                </c:pt>
              </c:numCache>
            </c:numRef>
          </c:xVal>
          <c:yVal>
            <c:numRef>
              <c:f>Sheet2!$G$34:$H$34</c:f>
              <c:numCache>
                <c:formatCode>General</c:formatCode>
                <c:ptCount val="2"/>
                <c:pt idx="0">
                  <c:v>1.0849614317485454</c:v>
                </c:pt>
                <c:pt idx="1">
                  <c:v>1.6446313476602652</c:v>
                </c:pt>
              </c:numCache>
            </c:numRef>
          </c:yVal>
        </c:ser>
        <c:axId val="72172288"/>
        <c:axId val="72173824"/>
      </c:scatterChart>
      <c:valAx>
        <c:axId val="72172288"/>
        <c:scaling>
          <c:orientation val="minMax"/>
        </c:scaling>
        <c:axPos val="b"/>
        <c:numFmt formatCode="General" sourceLinked="1"/>
        <c:tickLblPos val="nextTo"/>
        <c:crossAx val="72173824"/>
        <c:crosses val="autoZero"/>
        <c:crossBetween val="midCat"/>
      </c:valAx>
      <c:valAx>
        <c:axId val="72173824"/>
        <c:scaling>
          <c:orientation val="minMax"/>
        </c:scaling>
        <c:axPos val="l"/>
        <c:majorGridlines/>
        <c:numFmt formatCode="General" sourceLinked="1"/>
        <c:tickLblPos val="nextTo"/>
        <c:crossAx val="72172288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Sheet2!$G$37:$H$37</c:f>
              <c:numCache>
                <c:formatCode>General</c:formatCode>
                <c:ptCount val="2"/>
                <c:pt idx="0">
                  <c:v>0.79391604658425541</c:v>
                </c:pt>
                <c:pt idx="1">
                  <c:v>1.6072519206660449</c:v>
                </c:pt>
              </c:numCache>
            </c:numRef>
          </c:xVal>
          <c:yVal>
            <c:numRef>
              <c:f>Sheet2!$G$38:$H$38</c:f>
              <c:numCache>
                <c:formatCode>General</c:formatCode>
                <c:ptCount val="2"/>
                <c:pt idx="0">
                  <c:v>1.0849621460022771</c:v>
                </c:pt>
                <c:pt idx="1">
                  <c:v>1.6446286428524439</c:v>
                </c:pt>
              </c:numCache>
            </c:numRef>
          </c:yVal>
        </c:ser>
        <c:axId val="72816128"/>
        <c:axId val="72817664"/>
      </c:scatterChart>
      <c:valAx>
        <c:axId val="72816128"/>
        <c:scaling>
          <c:orientation val="minMax"/>
        </c:scaling>
        <c:axPos val="b"/>
        <c:numFmt formatCode="General" sourceLinked="1"/>
        <c:tickLblPos val="nextTo"/>
        <c:crossAx val="72817664"/>
        <c:crosses val="autoZero"/>
        <c:crossBetween val="midCat"/>
      </c:valAx>
      <c:valAx>
        <c:axId val="72817664"/>
        <c:scaling>
          <c:orientation val="minMax"/>
        </c:scaling>
        <c:axPos val="l"/>
        <c:majorGridlines/>
        <c:numFmt formatCode="General" sourceLinked="1"/>
        <c:tickLblPos val="nextTo"/>
        <c:crossAx val="72816128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57150</xdr:colOff>
      <xdr:row>10</xdr:row>
      <xdr:rowOff>38100</xdr:rowOff>
    </xdr:from>
    <xdr:to>
      <xdr:col>16</xdr:col>
      <xdr:colOff>361950</xdr:colOff>
      <xdr:row>24</xdr:row>
      <xdr:rowOff>47625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571500</xdr:colOff>
      <xdr:row>14</xdr:row>
      <xdr:rowOff>171450</xdr:rowOff>
    </xdr:from>
    <xdr:to>
      <xdr:col>16</xdr:col>
      <xdr:colOff>266700</xdr:colOff>
      <xdr:row>28</xdr:row>
      <xdr:rowOff>180975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247650</xdr:colOff>
      <xdr:row>30</xdr:row>
      <xdr:rowOff>57150</xdr:rowOff>
    </xdr:from>
    <xdr:to>
      <xdr:col>16</xdr:col>
      <xdr:colOff>552450</xdr:colOff>
      <xdr:row>44</xdr:row>
      <xdr:rowOff>133350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304800</xdr:colOff>
      <xdr:row>52</xdr:row>
      <xdr:rowOff>171450</xdr:rowOff>
    </xdr:from>
    <xdr:to>
      <xdr:col>8</xdr:col>
      <xdr:colOff>276225</xdr:colOff>
      <xdr:row>67</xdr:row>
      <xdr:rowOff>57150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342900</xdr:colOff>
      <xdr:row>68</xdr:row>
      <xdr:rowOff>133350</xdr:rowOff>
    </xdr:from>
    <xdr:to>
      <xdr:col>8</xdr:col>
      <xdr:colOff>314325</xdr:colOff>
      <xdr:row>83</xdr:row>
      <xdr:rowOff>19050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</xdr:col>
      <xdr:colOff>276225</xdr:colOff>
      <xdr:row>84</xdr:row>
      <xdr:rowOff>133350</xdr:rowOff>
    </xdr:from>
    <xdr:to>
      <xdr:col>8</xdr:col>
      <xdr:colOff>247650</xdr:colOff>
      <xdr:row>99</xdr:row>
      <xdr:rowOff>19050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9</xdr:col>
      <xdr:colOff>342900</xdr:colOff>
      <xdr:row>46</xdr:row>
      <xdr:rowOff>171450</xdr:rowOff>
    </xdr:from>
    <xdr:to>
      <xdr:col>17</xdr:col>
      <xdr:colOff>38100</xdr:colOff>
      <xdr:row>61</xdr:row>
      <xdr:rowOff>57150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9</xdr:col>
      <xdr:colOff>438150</xdr:colOff>
      <xdr:row>63</xdr:row>
      <xdr:rowOff>95250</xdr:rowOff>
    </xdr:from>
    <xdr:to>
      <xdr:col>17</xdr:col>
      <xdr:colOff>133350</xdr:colOff>
      <xdr:row>77</xdr:row>
      <xdr:rowOff>171450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9</xdr:col>
      <xdr:colOff>238125</xdr:colOff>
      <xdr:row>80</xdr:row>
      <xdr:rowOff>47625</xdr:rowOff>
    </xdr:from>
    <xdr:to>
      <xdr:col>16</xdr:col>
      <xdr:colOff>542925</xdr:colOff>
      <xdr:row>94</xdr:row>
      <xdr:rowOff>123825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J45"/>
  <sheetViews>
    <sheetView topLeftCell="A28" workbookViewId="0">
      <selection activeCell="C32" sqref="C32:C42"/>
    </sheetView>
  </sheetViews>
  <sheetFormatPr defaultRowHeight="15"/>
  <cols>
    <col min="1" max="1" width="23.42578125" customWidth="1"/>
  </cols>
  <sheetData>
    <row r="2" spans="1:10">
      <c r="A2" t="s">
        <v>0</v>
      </c>
      <c r="B2">
        <v>5</v>
      </c>
      <c r="C2">
        <v>296.23610000000002</v>
      </c>
    </row>
    <row r="3" spans="1:10">
      <c r="B3">
        <v>10</v>
      </c>
      <c r="C3">
        <v>323.08999999999997</v>
      </c>
      <c r="H3" t="s">
        <v>0</v>
      </c>
      <c r="I3">
        <v>5</v>
      </c>
      <c r="J3">
        <v>296.23610000000002</v>
      </c>
    </row>
    <row r="4" spans="1:10">
      <c r="B4">
        <v>20</v>
      </c>
      <c r="I4">
        <v>10</v>
      </c>
      <c r="J4">
        <v>323.08999999999997</v>
      </c>
    </row>
    <row r="5" spans="1:10">
      <c r="B5">
        <v>20</v>
      </c>
      <c r="C5">
        <v>336.85759999999999</v>
      </c>
      <c r="E5">
        <f>AVERAGE(C5:C6)</f>
        <v>342.52879999999999</v>
      </c>
      <c r="F5">
        <f>STDEV(C4:C6)</f>
        <v>8.0202879549312751</v>
      </c>
      <c r="I5">
        <v>20</v>
      </c>
      <c r="J5">
        <v>342.52</v>
      </c>
    </row>
    <row r="6" spans="1:10">
      <c r="B6">
        <v>20</v>
      </c>
      <c r="C6">
        <v>348.2</v>
      </c>
    </row>
    <row r="7" spans="1:10">
      <c r="H7" t="s">
        <v>1</v>
      </c>
      <c r="I7">
        <v>5</v>
      </c>
      <c r="J7">
        <v>336.35</v>
      </c>
    </row>
    <row r="8" spans="1:10">
      <c r="A8" t="s">
        <v>1</v>
      </c>
      <c r="B8">
        <v>5</v>
      </c>
      <c r="C8">
        <v>336.35</v>
      </c>
      <c r="I8">
        <v>10</v>
      </c>
      <c r="J8">
        <v>325.97300000000001</v>
      </c>
    </row>
    <row r="9" spans="1:10">
      <c r="B9">
        <v>10</v>
      </c>
      <c r="C9">
        <v>319</v>
      </c>
      <c r="I9">
        <v>20</v>
      </c>
      <c r="J9">
        <v>299.15300000000002</v>
      </c>
    </row>
    <row r="10" spans="1:10">
      <c r="B10">
        <v>10</v>
      </c>
      <c r="C10">
        <v>332.94600000000003</v>
      </c>
      <c r="E10">
        <f>STDEV(C9:C10)</f>
        <v>9.8613111704271006</v>
      </c>
      <c r="F10">
        <f>AVERAGE(C9:C10)</f>
        <v>325.97300000000001</v>
      </c>
    </row>
    <row r="11" spans="1:10">
      <c r="B11">
        <v>20</v>
      </c>
      <c r="C11">
        <v>299.15300000000002</v>
      </c>
      <c r="H11" t="s">
        <v>2</v>
      </c>
      <c r="I11">
        <v>5</v>
      </c>
      <c r="J11">
        <v>292</v>
      </c>
    </row>
    <row r="12" spans="1:10">
      <c r="I12">
        <v>10</v>
      </c>
      <c r="J12">
        <v>306.745</v>
      </c>
    </row>
    <row r="13" spans="1:10">
      <c r="A13" t="s">
        <v>2</v>
      </c>
      <c r="B13">
        <v>5</v>
      </c>
      <c r="C13">
        <v>292</v>
      </c>
      <c r="I13">
        <v>20</v>
      </c>
      <c r="J13">
        <v>307.12700000000001</v>
      </c>
    </row>
    <row r="14" spans="1:10">
      <c r="B14">
        <v>10</v>
      </c>
      <c r="C14">
        <v>306.745</v>
      </c>
    </row>
    <row r="15" spans="1:10">
      <c r="B15">
        <v>20</v>
      </c>
      <c r="C15">
        <v>307.12700000000001</v>
      </c>
    </row>
    <row r="17" spans="1:3">
      <c r="A17" t="s">
        <v>10</v>
      </c>
      <c r="B17">
        <v>10</v>
      </c>
      <c r="C17">
        <v>320.8</v>
      </c>
    </row>
    <row r="18" spans="1:3">
      <c r="A18" t="s">
        <v>3</v>
      </c>
      <c r="B18">
        <v>10</v>
      </c>
      <c r="C18">
        <v>309.18400000000003</v>
      </c>
    </row>
    <row r="20" spans="1:3">
      <c r="A20" t="s">
        <v>4</v>
      </c>
      <c r="B20">
        <v>5</v>
      </c>
      <c r="C20">
        <v>306.92700000000002</v>
      </c>
    </row>
    <row r="21" spans="1:3">
      <c r="B21">
        <v>10</v>
      </c>
      <c r="C21">
        <v>321.61799999999999</v>
      </c>
    </row>
    <row r="22" spans="1:3">
      <c r="B22">
        <v>20</v>
      </c>
      <c r="C22">
        <v>317.85000000000002</v>
      </c>
    </row>
    <row r="24" spans="1:3">
      <c r="A24" t="s">
        <v>5</v>
      </c>
      <c r="B24">
        <v>5</v>
      </c>
      <c r="C24">
        <v>306.39999999999998</v>
      </c>
    </row>
    <row r="25" spans="1:3">
      <c r="B25">
        <v>10</v>
      </c>
      <c r="C25">
        <v>321.61799999999999</v>
      </c>
    </row>
    <row r="26" spans="1:3">
      <c r="B26">
        <v>20</v>
      </c>
      <c r="C26">
        <v>317.85199999999998</v>
      </c>
    </row>
    <row r="28" spans="1:3">
      <c r="A28" t="s">
        <v>6</v>
      </c>
      <c r="B28">
        <v>5</v>
      </c>
      <c r="C28">
        <v>290.70999999999998</v>
      </c>
    </row>
    <row r="29" spans="1:3">
      <c r="B29">
        <v>10</v>
      </c>
      <c r="C29">
        <v>292.82</v>
      </c>
    </row>
    <row r="30" spans="1:3">
      <c r="B30">
        <v>20</v>
      </c>
      <c r="C30">
        <v>343</v>
      </c>
    </row>
    <row r="32" spans="1:3">
      <c r="A32" t="s">
        <v>7</v>
      </c>
      <c r="B32">
        <v>5</v>
      </c>
      <c r="C32">
        <v>312.24400000000003</v>
      </c>
    </row>
    <row r="33" spans="1:3">
      <c r="B33">
        <v>10</v>
      </c>
      <c r="C33">
        <v>325.89999999999998</v>
      </c>
    </row>
    <row r="34" spans="1:3">
      <c r="B34">
        <v>20</v>
      </c>
      <c r="C34">
        <v>328.54</v>
      </c>
    </row>
    <row r="36" spans="1:3">
      <c r="A36" t="s">
        <v>8</v>
      </c>
      <c r="B36">
        <v>5</v>
      </c>
    </row>
    <row r="37" spans="1:3">
      <c r="B37">
        <v>10</v>
      </c>
      <c r="C37">
        <v>318.43</v>
      </c>
    </row>
    <row r="38" spans="1:3">
      <c r="B38">
        <v>20</v>
      </c>
      <c r="C38">
        <v>335.03899999999999</v>
      </c>
    </row>
    <row r="40" spans="1:3">
      <c r="A40" t="s">
        <v>9</v>
      </c>
      <c r="B40">
        <v>5</v>
      </c>
    </row>
    <row r="41" spans="1:3">
      <c r="B41">
        <v>10</v>
      </c>
      <c r="C41">
        <v>349.18</v>
      </c>
    </row>
    <row r="42" spans="1:3">
      <c r="B42">
        <v>20</v>
      </c>
      <c r="C42">
        <v>335.04</v>
      </c>
    </row>
    <row r="44" spans="1:3">
      <c r="A44" t="s">
        <v>11</v>
      </c>
    </row>
    <row r="45" spans="1:3">
      <c r="A45" t="s">
        <v>12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H38"/>
  <sheetViews>
    <sheetView tabSelected="1" topLeftCell="E25" workbookViewId="0">
      <selection activeCell="G37" sqref="G37:H38"/>
    </sheetView>
  </sheetViews>
  <sheetFormatPr defaultRowHeight="15"/>
  <cols>
    <col min="2" max="2" width="26.5703125" customWidth="1"/>
    <col min="6" max="6" width="20.5703125" customWidth="1"/>
    <col min="7" max="7" width="21.5703125" customWidth="1"/>
    <col min="8" max="8" width="17.7109375" customWidth="1"/>
  </cols>
  <sheetData>
    <row r="1" spans="1:8" ht="19.5" thickBot="1">
      <c r="A1" t="s">
        <v>13</v>
      </c>
      <c r="B1" s="1" t="s">
        <v>14</v>
      </c>
      <c r="C1" s="2" t="s">
        <v>15</v>
      </c>
      <c r="D1" s="2" t="s">
        <v>16</v>
      </c>
      <c r="E1" s="2" t="s">
        <v>17</v>
      </c>
      <c r="F1" s="2" t="s">
        <v>18</v>
      </c>
      <c r="G1" s="3" t="s">
        <v>19</v>
      </c>
      <c r="H1" s="2" t="s">
        <v>18</v>
      </c>
    </row>
    <row r="2" spans="1:8">
      <c r="B2">
        <v>5</v>
      </c>
      <c r="C2">
        <v>296.23610000000002</v>
      </c>
      <c r="D2">
        <f>C2+273</f>
        <v>569.23610000000008</v>
      </c>
      <c r="E2">
        <f>1/D2</f>
        <v>1.7567403051211964E-3</v>
      </c>
      <c r="F2">
        <f>E2*1000</f>
        <v>1.7567403051211965</v>
      </c>
      <c r="G2">
        <f>LOG(B2/F2)</f>
        <v>0.45426243885024897</v>
      </c>
      <c r="H2">
        <f>E2*1000</f>
        <v>1.7567403051211965</v>
      </c>
    </row>
    <row r="3" spans="1:8">
      <c r="B3">
        <v>10</v>
      </c>
      <c r="C3">
        <v>323.08999999999997</v>
      </c>
      <c r="D3">
        <f t="shared" ref="D3:D12" si="0">C3+273</f>
        <v>596.08999999999992</v>
      </c>
      <c r="E3">
        <f t="shared" ref="E3:E12" si="1">1/D3</f>
        <v>1.6775990202821723E-3</v>
      </c>
      <c r="F3">
        <f t="shared" ref="F3:F12" si="2">E3*1000</f>
        <v>1.6775990202821722</v>
      </c>
      <c r="G3">
        <f t="shared" ref="G3:G12" si="3">LOG(B3/F3)</f>
        <v>0.77531183617061594</v>
      </c>
      <c r="H3">
        <f t="shared" ref="H3:H38" si="4">E3*1000</f>
        <v>1.6775990202821722</v>
      </c>
    </row>
    <row r="4" spans="1:8">
      <c r="B4">
        <v>20</v>
      </c>
      <c r="C4">
        <v>342.52</v>
      </c>
      <c r="D4">
        <f t="shared" si="0"/>
        <v>615.52</v>
      </c>
      <c r="E4">
        <f t="shared" si="1"/>
        <v>1.6246425786327009E-3</v>
      </c>
      <c r="F4">
        <f t="shared" si="2"/>
        <v>1.624642578632701</v>
      </c>
      <c r="G4">
        <f t="shared" si="3"/>
        <v>1.0902721646267215</v>
      </c>
      <c r="H4">
        <f t="shared" si="4"/>
        <v>1.624642578632701</v>
      </c>
    </row>
    <row r="6" spans="1:8">
      <c r="A6" t="s">
        <v>1</v>
      </c>
      <c r="B6">
        <v>5</v>
      </c>
      <c r="C6">
        <v>336.35</v>
      </c>
      <c r="D6">
        <f t="shared" si="0"/>
        <v>609.35</v>
      </c>
      <c r="E6">
        <f t="shared" si="1"/>
        <v>1.6410929679166325E-3</v>
      </c>
      <c r="F6">
        <f t="shared" si="2"/>
        <v>1.6410929679166326</v>
      </c>
      <c r="G6">
        <f t="shared" si="3"/>
        <v>0.48383681980362564</v>
      </c>
      <c r="H6">
        <f t="shared" si="4"/>
        <v>1.6410929679166326</v>
      </c>
    </row>
    <row r="7" spans="1:8">
      <c r="B7">
        <v>10</v>
      </c>
      <c r="C7">
        <v>325.97300000000001</v>
      </c>
      <c r="D7">
        <f t="shared" si="0"/>
        <v>598.97299999999996</v>
      </c>
      <c r="E7">
        <f t="shared" si="1"/>
        <v>1.6695243358214812E-3</v>
      </c>
      <c r="F7">
        <f t="shared" si="2"/>
        <v>1.6695243358214813</v>
      </c>
      <c r="G7">
        <f t="shared" si="3"/>
        <v>0.77740724606995626</v>
      </c>
      <c r="H7">
        <f t="shared" si="4"/>
        <v>1.6695243358214813</v>
      </c>
    </row>
    <row r="8" spans="1:8">
      <c r="B8">
        <v>20</v>
      </c>
      <c r="C8">
        <v>299.15300000000002</v>
      </c>
      <c r="D8">
        <f t="shared" si="0"/>
        <v>572.15300000000002</v>
      </c>
      <c r="E8">
        <f t="shared" si="1"/>
        <v>1.7477842465214723E-3</v>
      </c>
      <c r="F8">
        <f t="shared" si="2"/>
        <v>1.7477842465214724</v>
      </c>
      <c r="G8">
        <f t="shared" si="3"/>
        <v>1.0585421751049122</v>
      </c>
      <c r="H8">
        <f t="shared" si="4"/>
        <v>1.7477842465214724</v>
      </c>
    </row>
    <row r="10" spans="1:8">
      <c r="A10" t="s">
        <v>2</v>
      </c>
      <c r="B10">
        <v>5</v>
      </c>
      <c r="C10">
        <v>292</v>
      </c>
      <c r="D10">
        <f t="shared" si="0"/>
        <v>565</v>
      </c>
      <c r="E10">
        <f t="shared" si="1"/>
        <v>1.7699115044247787E-3</v>
      </c>
      <c r="F10">
        <f t="shared" si="2"/>
        <v>1.7699115044247788</v>
      </c>
      <c r="G10">
        <f t="shared" si="3"/>
        <v>0.45101845215545727</v>
      </c>
      <c r="H10">
        <f t="shared" si="4"/>
        <v>1.7699115044247788</v>
      </c>
    </row>
    <row r="11" spans="1:8">
      <c r="B11">
        <v>10</v>
      </c>
      <c r="C11">
        <v>306.745</v>
      </c>
      <c r="D11">
        <f t="shared" si="0"/>
        <v>579.745</v>
      </c>
      <c r="E11">
        <f t="shared" si="1"/>
        <v>1.724896290610527E-3</v>
      </c>
      <c r="F11">
        <f t="shared" si="2"/>
        <v>1.724896290610527</v>
      </c>
      <c r="G11">
        <f t="shared" si="3"/>
        <v>0.76323701176147229</v>
      </c>
      <c r="H11">
        <f t="shared" si="4"/>
        <v>1.724896290610527</v>
      </c>
    </row>
    <row r="12" spans="1:8">
      <c r="B12">
        <v>20</v>
      </c>
      <c r="C12">
        <v>307.12700000000001</v>
      </c>
      <c r="D12">
        <f t="shared" si="0"/>
        <v>580.12699999999995</v>
      </c>
      <c r="E12">
        <f t="shared" si="1"/>
        <v>1.7237604869278626E-3</v>
      </c>
      <c r="F12">
        <f t="shared" si="2"/>
        <v>1.7237604869278627</v>
      </c>
      <c r="G12">
        <f t="shared" si="3"/>
        <v>1.0645530743329836</v>
      </c>
      <c r="H12">
        <f t="shared" si="4"/>
        <v>1.7237604869278627</v>
      </c>
    </row>
    <row r="13" spans="1:8" ht="15.75" thickBot="1"/>
    <row r="14" spans="1:8" ht="19.5" thickBot="1">
      <c r="A14" t="s">
        <v>4</v>
      </c>
      <c r="B14" s="1" t="s">
        <v>14</v>
      </c>
      <c r="C14" s="2" t="s">
        <v>15</v>
      </c>
      <c r="D14" s="2" t="s">
        <v>16</v>
      </c>
      <c r="E14" s="2" t="s">
        <v>17</v>
      </c>
      <c r="F14" s="2" t="s">
        <v>18</v>
      </c>
      <c r="G14" s="3" t="s">
        <v>19</v>
      </c>
    </row>
    <row r="15" spans="1:8">
      <c r="B15">
        <v>5</v>
      </c>
      <c r="C15">
        <v>306.92700000000002</v>
      </c>
      <c r="D15">
        <f>C15+273</f>
        <v>579.92700000000002</v>
      </c>
      <c r="E15">
        <f t="shared" ref="E15:E25" si="5">1/D15</f>
        <v>1.7243549619176206E-3</v>
      </c>
      <c r="F15">
        <f t="shared" ref="F15:F25" si="6">E15*1000</f>
        <v>1.7243549619176206</v>
      </c>
      <c r="G15">
        <f t="shared" ref="G15:G25" si="7">LOG(B15/F15)</f>
        <v>0.46234333325674876</v>
      </c>
      <c r="H15">
        <f t="shared" si="4"/>
        <v>1.7243549619176206</v>
      </c>
    </row>
    <row r="16" spans="1:8">
      <c r="B16">
        <v>10</v>
      </c>
      <c r="C16">
        <v>321.61799999999999</v>
      </c>
      <c r="D16">
        <f t="shared" ref="D16:D25" si="8">C16+273</f>
        <v>594.61799999999994</v>
      </c>
      <c r="E16">
        <f t="shared" si="5"/>
        <v>1.6817519819447109E-3</v>
      </c>
      <c r="F16">
        <f t="shared" si="6"/>
        <v>1.6817519819447109</v>
      </c>
      <c r="G16">
        <f t="shared" si="7"/>
        <v>0.77423805182881167</v>
      </c>
      <c r="H16">
        <f t="shared" si="4"/>
        <v>1.6817519819447109</v>
      </c>
    </row>
    <row r="17" spans="1:8">
      <c r="B17">
        <v>20</v>
      </c>
      <c r="C17">
        <v>317.85000000000002</v>
      </c>
      <c r="D17">
        <f t="shared" si="8"/>
        <v>590.85</v>
      </c>
      <c r="E17">
        <f t="shared" si="5"/>
        <v>1.6924769400016924E-3</v>
      </c>
      <c r="F17">
        <f t="shared" si="6"/>
        <v>1.6924769400016924</v>
      </c>
      <c r="G17">
        <f t="shared" si="7"/>
        <v>1.0725072355288041</v>
      </c>
      <c r="H17">
        <f t="shared" si="4"/>
        <v>1.6924769400016924</v>
      </c>
    </row>
    <row r="19" spans="1:8">
      <c r="A19" t="s">
        <v>5</v>
      </c>
      <c r="B19">
        <v>5</v>
      </c>
      <c r="C19">
        <v>306.39999999999998</v>
      </c>
      <c r="D19">
        <f t="shared" si="8"/>
        <v>579.4</v>
      </c>
      <c r="E19">
        <f t="shared" si="5"/>
        <v>1.7259233690024164E-3</v>
      </c>
      <c r="F19">
        <f t="shared" si="6"/>
        <v>1.7259233690024163</v>
      </c>
      <c r="G19">
        <f t="shared" si="7"/>
        <v>0.46194849520376186</v>
      </c>
      <c r="H19">
        <f t="shared" si="4"/>
        <v>1.7259233690024163</v>
      </c>
    </row>
    <row r="20" spans="1:8">
      <c r="B20">
        <v>10</v>
      </c>
      <c r="C20">
        <v>321.61799999999999</v>
      </c>
      <c r="D20">
        <f t="shared" si="8"/>
        <v>594.61799999999994</v>
      </c>
      <c r="E20">
        <f t="shared" si="5"/>
        <v>1.6817519819447109E-3</v>
      </c>
      <c r="F20">
        <f t="shared" si="6"/>
        <v>1.6817519819447109</v>
      </c>
      <c r="G20">
        <f t="shared" si="7"/>
        <v>0.77423805182881167</v>
      </c>
      <c r="H20">
        <f t="shared" si="4"/>
        <v>1.6817519819447109</v>
      </c>
    </row>
    <row r="21" spans="1:8">
      <c r="B21">
        <v>20</v>
      </c>
      <c r="C21">
        <v>317.85199999999998</v>
      </c>
      <c r="D21">
        <f t="shared" si="8"/>
        <v>590.85199999999998</v>
      </c>
      <c r="E21">
        <f t="shared" si="5"/>
        <v>1.6924712110646999E-3</v>
      </c>
      <c r="F21">
        <f t="shared" si="6"/>
        <v>1.6924712110646998</v>
      </c>
      <c r="G21">
        <f t="shared" si="7"/>
        <v>1.0725087055931077</v>
      </c>
      <c r="H21">
        <f t="shared" si="4"/>
        <v>1.6924712110646998</v>
      </c>
    </row>
    <row r="23" spans="1:8">
      <c r="A23" t="s">
        <v>6</v>
      </c>
      <c r="B23">
        <v>5</v>
      </c>
      <c r="C23">
        <v>290.70999999999998</v>
      </c>
      <c r="D23">
        <f t="shared" si="8"/>
        <v>563.71</v>
      </c>
      <c r="E23">
        <f t="shared" si="5"/>
        <v>1.7739617888630679E-3</v>
      </c>
      <c r="F23">
        <f t="shared" si="6"/>
        <v>1.7739617888630679</v>
      </c>
      <c r="G23">
        <f t="shared" si="7"/>
        <v>0.45002574344270274</v>
      </c>
      <c r="H23">
        <f t="shared" si="4"/>
        <v>1.7739617888630679</v>
      </c>
    </row>
    <row r="24" spans="1:8">
      <c r="B24">
        <v>10</v>
      </c>
      <c r="C24">
        <v>292.82</v>
      </c>
      <c r="D24">
        <f t="shared" si="8"/>
        <v>565.81999999999994</v>
      </c>
      <c r="E24">
        <f t="shared" si="5"/>
        <v>1.7673465059559578E-3</v>
      </c>
      <c r="F24">
        <f t="shared" si="6"/>
        <v>1.7673465059559579</v>
      </c>
      <c r="G24">
        <f t="shared" si="7"/>
        <v>0.75267829436898626</v>
      </c>
      <c r="H24">
        <f t="shared" si="4"/>
        <v>1.7673465059559579</v>
      </c>
    </row>
    <row r="25" spans="1:8">
      <c r="B25">
        <v>20</v>
      </c>
      <c r="C25">
        <v>343</v>
      </c>
      <c r="D25">
        <f t="shared" si="8"/>
        <v>616</v>
      </c>
      <c r="E25">
        <f t="shared" si="5"/>
        <v>1.6233766233766235E-3</v>
      </c>
      <c r="F25">
        <f t="shared" si="6"/>
        <v>1.6233766233766236</v>
      </c>
      <c r="G25">
        <f t="shared" si="7"/>
        <v>1.0906107078284066</v>
      </c>
      <c r="H25">
        <f t="shared" si="4"/>
        <v>1.6233766233766236</v>
      </c>
    </row>
    <row r="26" spans="1:8" ht="15.75" thickBot="1"/>
    <row r="27" spans="1:8" ht="19.5" thickBot="1">
      <c r="A27" t="s">
        <v>7</v>
      </c>
      <c r="B27" s="1" t="s">
        <v>14</v>
      </c>
      <c r="C27" s="2" t="s">
        <v>15</v>
      </c>
      <c r="D27" s="2" t="s">
        <v>16</v>
      </c>
      <c r="E27" s="2" t="s">
        <v>17</v>
      </c>
      <c r="F27" s="2" t="s">
        <v>18</v>
      </c>
      <c r="G27" s="3" t="s">
        <v>19</v>
      </c>
    </row>
    <row r="28" spans="1:8">
      <c r="B28">
        <v>5</v>
      </c>
      <c r="C28">
        <v>312.24400000000003</v>
      </c>
      <c r="D28">
        <f>C28+273</f>
        <v>585.24400000000003</v>
      </c>
      <c r="E28">
        <f t="shared" ref="E28:E30" si="9">1/D28</f>
        <v>1.7086890254321273E-3</v>
      </c>
      <c r="F28">
        <f t="shared" ref="F28:F30" si="10">E28*1000</f>
        <v>1.7086890254321274</v>
      </c>
      <c r="G28">
        <f t="shared" ref="G28:G30" si="11">LOG(B28/F28)</f>
        <v>0.46630697428221396</v>
      </c>
      <c r="H28">
        <f t="shared" si="4"/>
        <v>1.7086890254321274</v>
      </c>
    </row>
    <row r="29" spans="1:8">
      <c r="B29">
        <v>10</v>
      </c>
      <c r="C29">
        <v>325.89999999999998</v>
      </c>
      <c r="D29">
        <f t="shared" ref="D29:D38" si="12">C29+273</f>
        <v>598.9</v>
      </c>
      <c r="E29">
        <f t="shared" si="9"/>
        <v>1.6697278343629988E-3</v>
      </c>
      <c r="F29">
        <f t="shared" si="10"/>
        <v>1.6697278343629989</v>
      </c>
      <c r="G29">
        <f t="shared" si="11"/>
        <v>0.77735431308420877</v>
      </c>
      <c r="H29">
        <f t="shared" si="4"/>
        <v>1.6697278343629989</v>
      </c>
    </row>
    <row r="30" spans="1:8">
      <c r="B30">
        <v>20</v>
      </c>
      <c r="C30">
        <v>328.54</v>
      </c>
      <c r="D30">
        <f t="shared" si="12"/>
        <v>601.54</v>
      </c>
      <c r="E30">
        <f t="shared" si="9"/>
        <v>1.6623998404096153E-3</v>
      </c>
      <c r="F30">
        <f t="shared" si="10"/>
        <v>1.6623998404096154</v>
      </c>
      <c r="G30">
        <f t="shared" si="11"/>
        <v>1.0802945071431473</v>
      </c>
      <c r="H30">
        <f t="shared" si="4"/>
        <v>1.6623998404096154</v>
      </c>
    </row>
    <row r="32" spans="1:8">
      <c r="A32" t="s">
        <v>8</v>
      </c>
      <c r="B32">
        <v>5</v>
      </c>
    </row>
    <row r="33" spans="1:8">
      <c r="B33">
        <v>10</v>
      </c>
      <c r="C33">
        <v>318.43</v>
      </c>
      <c r="D33">
        <f t="shared" si="12"/>
        <v>591.43000000000006</v>
      </c>
      <c r="E33">
        <f t="shared" ref="E33:E34" si="13">1/D33</f>
        <v>1.690817171939198E-3</v>
      </c>
      <c r="F33">
        <f t="shared" ref="F33:F34" si="14">E33*1000</f>
        <v>1.690817171939198</v>
      </c>
      <c r="G33">
        <f t="shared" ref="G33:G34" si="15">LOG(B33/F33)</f>
        <v>0.77190335012586297</v>
      </c>
      <c r="H33">
        <f t="shared" si="4"/>
        <v>1.690817171939198</v>
      </c>
    </row>
    <row r="34" spans="1:8">
      <c r="B34">
        <v>20</v>
      </c>
      <c r="C34">
        <v>335.03899999999999</v>
      </c>
      <c r="D34">
        <f t="shared" si="12"/>
        <v>608.03899999999999</v>
      </c>
      <c r="E34">
        <f t="shared" si="13"/>
        <v>1.6446313476602653E-3</v>
      </c>
      <c r="F34">
        <f t="shared" si="14"/>
        <v>1.6446313476602652</v>
      </c>
      <c r="G34">
        <f t="shared" si="15"/>
        <v>1.0849614317485454</v>
      </c>
      <c r="H34">
        <f t="shared" si="4"/>
        <v>1.6446313476602652</v>
      </c>
    </row>
    <row r="36" spans="1:8">
      <c r="A36" t="s">
        <v>9</v>
      </c>
      <c r="B36">
        <v>5</v>
      </c>
    </row>
    <row r="37" spans="1:8">
      <c r="B37">
        <v>10</v>
      </c>
      <c r="C37">
        <v>349.18</v>
      </c>
      <c r="D37">
        <f t="shared" si="12"/>
        <v>622.18000000000006</v>
      </c>
      <c r="E37">
        <f t="shared" ref="E37:E38" si="16">1/D37</f>
        <v>1.607251920666045E-3</v>
      </c>
      <c r="F37">
        <f t="shared" ref="F37:F38" si="17">E37*1000</f>
        <v>1.6072519206660449</v>
      </c>
      <c r="G37">
        <f t="shared" ref="G37:G38" si="18">LOG(B37/F37)</f>
        <v>0.79391604658425541</v>
      </c>
      <c r="H37">
        <f t="shared" si="4"/>
        <v>1.6072519206660449</v>
      </c>
    </row>
    <row r="38" spans="1:8">
      <c r="B38">
        <v>20</v>
      </c>
      <c r="C38">
        <v>335.04</v>
      </c>
      <c r="D38">
        <f t="shared" si="12"/>
        <v>608.04</v>
      </c>
      <c r="E38">
        <f t="shared" si="16"/>
        <v>1.644628642852444E-3</v>
      </c>
      <c r="F38">
        <f t="shared" si="17"/>
        <v>1.6446286428524439</v>
      </c>
      <c r="G38">
        <f t="shared" si="18"/>
        <v>1.0849621460022771</v>
      </c>
      <c r="H38">
        <f t="shared" si="4"/>
        <v>1.6446286428524439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KMiller22</dc:creator>
  <cp:lastModifiedBy>KMiller22</cp:lastModifiedBy>
  <dcterms:created xsi:type="dcterms:W3CDTF">2014-07-20T22:48:01Z</dcterms:created>
  <dcterms:modified xsi:type="dcterms:W3CDTF">2014-07-22T21:41:58Z</dcterms:modified>
</cp:coreProperties>
</file>